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netz.local\RRI-IT\User-Folders\h.toebben\Downloads\"/>
    </mc:Choice>
  </mc:AlternateContent>
  <xr:revisionPtr revIDLastSave="0" documentId="13_ncr:1_{0D198BFD-F8FA-49E8-9D3B-2B8C8A8CC51B}" xr6:coauthVersionLast="36" xr6:coauthVersionMax="36" xr10:uidLastSave="{00000000-0000-0000-0000-000000000000}"/>
  <bookViews>
    <workbookView xWindow="0" yWindow="0" windowWidth="28800" windowHeight="12225" xr2:uid="{ED649866-AB89-493A-B8C8-0FF58DF0D5A7}"/>
  </bookViews>
  <sheets>
    <sheet name="Berechnung" sheetId="10" r:id="rId1"/>
    <sheet name="Infos _ Grüne Brennstoffe" sheetId="3" r:id="rId2"/>
    <sheet name="Infos AZ Wärmepumpen" sheetId="4" r:id="rId3"/>
    <sheet name="Infos _ CO2-Preis"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3" l="1"/>
  <c r="C33" i="3" s="1"/>
  <c r="G9" i="10"/>
  <c r="G13" i="10" s="1"/>
  <c r="E19" i="10" s="1"/>
  <c r="E13" i="10"/>
  <c r="G7" i="10"/>
  <c r="E18" i="10" l="1"/>
  <c r="E7" i="10" l="1"/>
  <c r="E16" i="10" s="1"/>
  <c r="E21" i="10" s="1"/>
</calcChain>
</file>

<file path=xl/sharedStrings.xml><?xml version="1.0" encoding="utf-8"?>
<sst xmlns="http://schemas.openxmlformats.org/spreadsheetml/2006/main" count="46" uniqueCount="45">
  <si>
    <t>Wärmepumpe</t>
  </si>
  <si>
    <t>Staatliche Förderung
(bis zu 70%)</t>
  </si>
  <si>
    <t>Wirkungsgrad (ca.)</t>
  </si>
  <si>
    <t>Jahresenergieverbrauch Haus (kWh)</t>
  </si>
  <si>
    <t>Investitionskosten nach Förderung</t>
  </si>
  <si>
    <t>Um strombasiertes synthetisches Heizöl herzustellen, hat es physikalische Umwandlungsverluste von 85%. 
Nur 15% der Energie kann erhalten bleiben, was ca. auch den Mehrkosten entsprechen wird.</t>
  </si>
  <si>
    <t>Infos: Regelung GEG Mindestanteil grüne Brennstoffe</t>
  </si>
  <si>
    <t>2. CO2-Preis Entwicklung Deutschland (Stand 2022)</t>
  </si>
  <si>
    <r>
      <t>Bei den flüssigen Brennstoffen wären das zum Beispiel </t>
    </r>
    <r>
      <rPr>
        <sz val="12"/>
        <color rgb="FF040C28"/>
        <rFont val="Arial"/>
        <family val="2"/>
      </rPr>
      <t>strombasierte synthetische Brennstoffe, synthetische Brennstoffe, die Biomasse als Kohlenstoffquelle nutzen, hydrierte Pflanzenöle oder Fettsäuremethylester</t>
    </r>
    <r>
      <rPr>
        <sz val="12"/>
        <color rgb="FF474747"/>
        <rFont val="Arial"/>
        <family val="2"/>
      </rPr>
      <t>. 
Diese werden im Begriff „grünes Öl“ zusammengefasst.</t>
    </r>
  </si>
  <si>
    <t>Bislang waren Installationsunternehmen nach der DIN V 18599 „Energetische Bewertung von Gebäuden – Berechnung des Nutz-, End- und Primärenergiebedarfs für Heizung, Kühlung, Lüftung, Trinkwarmwasser und Beleuchtung“ bei der Nutzung von Wärmepumpen auf eine maximale Vorlauftemperatur von 55 Grad Celsius beschränkt. Dieses Betriebsfeld wurde vom VDI nun auf 60 Grad Celsius angehoben. Zu den technischen Fortschritten bei Wärmepumpen zählen neue Kältemittel, andere Verdichtertechnologien sowie die Leistungsregelung. Gerade die Leistungsregelung führt dazu, dass die höchsten Vorlauftemperaturen nur an wenigen Tagen im Jahr auftreten.</t>
  </si>
  <si>
    <t>Um strombasiertes synthetisches Methanol herzustellen, hat es physikalische Umwandlungsverluste von etwa 50%. Nur 50% der Energie kann erhalten bleiben, was ca. auch den Mehrkosten entsprechen wird.</t>
  </si>
  <si>
    <r>
      <t xml:space="preserve">In einem aktuellen Projekt untersucht das Fraunhofer ISE rund 75 Wärmepumpen in Einfamilienhäusern der Baujahre 1826 bis 2001 messtechnisch. Die Zwischenergebnisse nach einer einjährigen Messperiode von September 2022 bis August 2023 für 22 ausgewertete Außenluft-Wärmepumpen </t>
    </r>
    <r>
      <rPr>
        <b/>
        <sz val="11"/>
        <color theme="1"/>
        <rFont val="Arial"/>
        <family val="2"/>
      </rPr>
      <t>zeigen mittlere Jahresarbeitszahlen (JAZ) für die kombinierte Erzeugereffizienz für Raumheizung und Trinkwassererwärmung von 3,3</t>
    </r>
    <r>
      <rPr>
        <sz val="11"/>
        <color theme="1"/>
        <rFont val="Arial"/>
        <family val="2"/>
      </rPr>
      <t xml:space="preserve">. Die Bandbreite dabei reicht von 2,4 bis 4,0.  Die Jahresarbeitszahl der zehn mit Erdwärmesonden ausgestatteten Erdreich-Wärmepumpen reichen von 3,6 bis 5,2. </t>
    </r>
  </si>
  <si>
    <r>
      <t xml:space="preserve">In der Studie waren es ältere Wärmepumpen, die schon vor einigen Jahren verbaut wurden. </t>
    </r>
    <r>
      <rPr>
        <b/>
        <sz val="11"/>
        <color rgb="FF404040"/>
        <rFont val="Arial"/>
        <family val="2"/>
      </rPr>
      <t xml:space="preserve">Es ist daher davon auszugehen, dass neueste Wärmepumpen von 2025 bei 55°C Vorlauf mindestens 3,5 erreichen sollten. </t>
    </r>
  </si>
  <si>
    <t>Infos: Arbeitszahl Wärmepumpen</t>
  </si>
  <si>
    <t>Industriestromkosten für grünen Brennstoff</t>
  </si>
  <si>
    <t>Wirkungsgradverluste Bio-Heizöl / Bio-Methan</t>
  </si>
  <si>
    <t>Mit dem Gebäudeenergiegesetz (GEG) soll der Umstieg auf klimafreundliche Heizungen eingeleitet und damit die Abhängigkeit von fossilen Brennstoffen reduziert werden. Das Gesetz ist zum 1. Januar 2024 in Kraft getreten.</t>
  </si>
  <si>
    <t>Auswirkungen Gebäudeenergiegesetz: Mindestanteil grüne Brennstoffe</t>
  </si>
  <si>
    <t xml:space="preserve">Kann es wieder abgeschafft werden? </t>
  </si>
  <si>
    <t xml:space="preserve">Zwar handelt es sich um ein nationales Gesetz, doch Deutschland ist bekanntlich Teil der EU und an deren Vorgaben gebunden. </t>
  </si>
  <si>
    <t xml:space="preserve"> „Das Gebäudeenergiegesetz […] kann gar nicht abgeschafft werden“, sagte Helmut Bramann, Hauptgeschäftsführer des Zentralverbands Heizung, Sanitär, Klima (ZVSHK) im Herbst in einer Mitteilung. </t>
  </si>
  <si>
    <t>„Es basiert in wesentlichen Teilen auf Europäischen Vorgaben.“</t>
  </si>
  <si>
    <r>
      <t>Bei den flüssigen Brennstoffen wären das zum Beispiel </t>
    </r>
    <r>
      <rPr>
        <sz val="12"/>
        <color rgb="FF040C28"/>
        <rFont val="Arial"/>
        <family val="2"/>
      </rPr>
      <t>strombasierte synthetische Brennstoffe, synthetische Brennstoffe, die Biomasse als Kohlenstoffquelle nutzen, hydrierte Pflanzenöle oder Fettsäuremethylester</t>
    </r>
    <r>
      <rPr>
        <sz val="12"/>
        <color rgb="FF474747"/>
        <rFont val="Arial"/>
        <family val="2"/>
      </rPr>
      <t xml:space="preserve">. </t>
    </r>
  </si>
  <si>
    <t>In welchem Kostenrahmen bewegen sich solche grüne Brennstoffe?</t>
  </si>
  <si>
    <t>Reine Strom-Mehrkosten (über Nutzung günstigem Industriestrompreis)</t>
  </si>
  <si>
    <t>Annahme Vertriebkosten &amp; Marge</t>
  </si>
  <si>
    <t>Gesamtkosten grüne Brennstoffe pro kWh</t>
  </si>
  <si>
    <t>Industriestromkosten</t>
  </si>
  <si>
    <t xml:space="preserve">Bei Einbau einer Gas-/Ölheizung während der Übergangsphase muss ab 2029 ein steigender Mindestanteil für grüne Brennstoffe genutzt werden. Die Kosten werden durch den Enegieversorger weitergegeben. </t>
  </si>
  <si>
    <t>Vom Nutzer eintragen!</t>
  </si>
  <si>
    <t>Ergebnisse</t>
  </si>
  <si>
    <t>Anschaffungskosten (vor Förderung)</t>
  </si>
  <si>
    <t>Öl- oder Gasheizung</t>
  </si>
  <si>
    <t>Energiepreis [ct/kWh]</t>
  </si>
  <si>
    <t>Zusätzlicher Grundpreis</t>
  </si>
  <si>
    <t>Heizkosten pro Jahr</t>
  </si>
  <si>
    <t>*Bei Wärmepumpen Grundpreis Strom in der Regel schon eh vorhanden.</t>
  </si>
  <si>
    <t>*Gemäß Neukundentarife (Wärmepumpen eigene günstigere Stromtarife)</t>
  </si>
  <si>
    <t>Amortisation</t>
  </si>
  <si>
    <t>Mehrkosten Investition</t>
  </si>
  <si>
    <t>* Im Falle eines negativen Betrags ist die Wärmepumpe eh schon günstiger, da sie im Betrieb kostengünstiger ist.</t>
  </si>
  <si>
    <t>Jährliche Ersparnis Betrieb [kWh]</t>
  </si>
  <si>
    <t>Jährliche Ersparnis Betrieb [%]</t>
  </si>
  <si>
    <t xml:space="preserve">* Reale Wirkungsgrade / Vorlauftemperaturen von Wärmepumpen unter: https://www.waermepumpen-verbrauchsdatenbank.de/index.php?button=karte </t>
  </si>
  <si>
    <t>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</si>
</sst>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2"/>
      <color rgb="FF474747"/>
      <name val="Arial"/>
      <family val="2"/>
    </font>
    <font>
      <sz val="12"/>
      <color rgb="FF040C28"/>
      <name val="Arial"/>
      <family val="2"/>
    </font>
    <font>
      <b/>
      <sz val="12"/>
      <color rgb="FF474747"/>
      <name val="Arial"/>
      <family val="2"/>
    </font>
    <font>
      <u/>
      <sz val="11"/>
      <color theme="1"/>
      <name val="Calibri"/>
      <family val="2"/>
      <scheme val="minor"/>
    </font>
    <font>
      <sz val="11"/>
      <color rgb="FF404040"/>
      <name val="Arial"/>
      <family val="2"/>
    </font>
    <font>
      <sz val="11"/>
      <color theme="1"/>
      <name val="Arial"/>
      <family val="2"/>
    </font>
    <font>
      <b/>
      <sz val="11"/>
      <color rgb="FF404040"/>
      <name val="Arial"/>
      <family val="2"/>
    </font>
    <font>
      <b/>
      <sz val="14"/>
      <color theme="1"/>
      <name val="Calibri"/>
      <family val="2"/>
      <scheme val="minor"/>
    </font>
    <font>
      <b/>
      <sz val="12"/>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59999389629810485"/>
        <bgColor indexed="64"/>
      </patternFill>
    </fill>
  </fills>
  <borders count="6">
    <border>
      <left/>
      <right/>
      <top/>
      <bottom/>
      <diagonal/>
    </border>
    <border>
      <left style="medium">
        <color rgb="FFECF4F0"/>
      </left>
      <right style="medium">
        <color rgb="FFECF4F0"/>
      </right>
      <top style="medium">
        <color rgb="FFECF4F0"/>
      </top>
      <bottom style="medium">
        <color rgb="FFECF4F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44" fontId="0" fillId="0" borderId="0" xfId="1" applyFont="1"/>
    <xf numFmtId="44" fontId="0" fillId="0" borderId="0" xfId="0" applyNumberFormat="1"/>
    <xf numFmtId="0" fontId="2" fillId="0" borderId="0" xfId="0" applyFont="1"/>
    <xf numFmtId="44" fontId="2" fillId="0" borderId="0" xfId="1" applyFont="1"/>
    <xf numFmtId="44" fontId="2" fillId="0" borderId="0" xfId="0" applyNumberFormat="1" applyFont="1"/>
    <xf numFmtId="0" fontId="4" fillId="0" borderId="0" xfId="0" applyFont="1"/>
    <xf numFmtId="3" fontId="0" fillId="2" borderId="0" xfId="0" applyNumberFormat="1" applyFill="1"/>
    <xf numFmtId="44" fontId="0" fillId="2" borderId="0" xfId="1" applyFont="1" applyFill="1"/>
    <xf numFmtId="0" fontId="0" fillId="0" borderId="0" xfId="0" applyFont="1" applyAlignment="1">
      <alignment wrapText="1"/>
    </xf>
    <xf numFmtId="0" fontId="0" fillId="0" borderId="0" xfId="0" applyFont="1"/>
    <xf numFmtId="0" fontId="6" fillId="0" borderId="0" xfId="0" applyFont="1"/>
    <xf numFmtId="0" fontId="4" fillId="0" borderId="0" xfId="0" applyFont="1" applyAlignment="1">
      <alignment vertical="top" wrapText="1"/>
    </xf>
    <xf numFmtId="0" fontId="7" fillId="0" borderId="0" xfId="0" applyFont="1"/>
    <xf numFmtId="0" fontId="8" fillId="0" borderId="0" xfId="0" applyFont="1" applyAlignment="1">
      <alignment wrapText="1"/>
    </xf>
    <xf numFmtId="9" fontId="0" fillId="0" borderId="0" xfId="2" applyFont="1"/>
    <xf numFmtId="0" fontId="8" fillId="0" borderId="0" xfId="0" applyFont="1" applyAlignment="1">
      <alignment vertical="top" wrapText="1"/>
    </xf>
    <xf numFmtId="0" fontId="0" fillId="4" borderId="0" xfId="0" applyFill="1"/>
    <xf numFmtId="0" fontId="11" fillId="3" borderId="0" xfId="0" applyFont="1" applyFill="1"/>
    <xf numFmtId="0" fontId="0" fillId="5" borderId="0" xfId="0" applyFill="1"/>
    <xf numFmtId="0" fontId="0" fillId="0" borderId="0" xfId="0" applyFill="1"/>
    <xf numFmtId="0" fontId="0" fillId="2" borderId="2" xfId="0" applyFill="1" applyBorder="1"/>
    <xf numFmtId="0" fontId="0" fillId="0" borderId="0" xfId="0" applyFont="1" applyAlignment="1">
      <alignment vertical="top" wrapText="1"/>
    </xf>
    <xf numFmtId="0" fontId="0" fillId="6" borderId="2" xfId="0" applyFill="1" applyBorder="1"/>
    <xf numFmtId="0" fontId="0" fillId="2" borderId="0" xfId="0" applyFill="1"/>
    <xf numFmtId="44" fontId="0" fillId="0" borderId="0" xfId="1" applyFont="1" applyFill="1"/>
    <xf numFmtId="0" fontId="0" fillId="0" borderId="0" xfId="0" applyFont="1" applyFill="1"/>
    <xf numFmtId="9" fontId="0" fillId="0" borderId="0" xfId="2" applyFont="1" applyFill="1"/>
    <xf numFmtId="44" fontId="2" fillId="0" borderId="0" xfId="0" applyNumberFormat="1" applyFont="1" applyFill="1"/>
    <xf numFmtId="3" fontId="0" fillId="0" borderId="0" xfId="0" applyNumberFormat="1" applyFill="1"/>
    <xf numFmtId="2" fontId="0" fillId="0" borderId="0" xfId="0" applyNumberFormat="1" applyFill="1"/>
    <xf numFmtId="2" fontId="0" fillId="2" borderId="0" xfId="0" applyNumberFormat="1" applyFill="1"/>
    <xf numFmtId="0" fontId="3" fillId="0" borderId="1" xfId="0" applyFont="1" applyFill="1" applyBorder="1" applyAlignment="1">
      <alignment horizontal="center" vertical="top" wrapText="1"/>
    </xf>
    <xf numFmtId="44" fontId="2" fillId="0" borderId="0" xfId="1" applyFont="1" applyFill="1"/>
    <xf numFmtId="0" fontId="0" fillId="0" borderId="3" xfId="0" applyFont="1" applyBorder="1"/>
    <xf numFmtId="0" fontId="0" fillId="0" borderId="3" xfId="0" applyFont="1" applyFill="1" applyBorder="1"/>
    <xf numFmtId="44" fontId="12" fillId="0" borderId="4" xfId="0" applyNumberFormat="1" applyFont="1" applyFill="1" applyBorder="1"/>
    <xf numFmtId="44" fontId="12" fillId="0" borderId="5" xfId="0" applyNumberFormat="1" applyFont="1" applyFill="1" applyBorder="1"/>
    <xf numFmtId="0" fontId="11" fillId="0" borderId="0" xfId="0" applyFont="1"/>
    <xf numFmtId="44" fontId="11" fillId="0" borderId="0" xfId="0" applyNumberFormat="1" applyFont="1"/>
    <xf numFmtId="0" fontId="13" fillId="0" borderId="0" xfId="0" applyFont="1" applyFill="1"/>
    <xf numFmtId="44" fontId="1" fillId="0" borderId="0" xfId="1" applyFont="1" applyFill="1"/>
    <xf numFmtId="0" fontId="2" fillId="0" borderId="0" xfId="0" applyFont="1" applyFill="1"/>
    <xf numFmtId="164" fontId="11" fillId="6" borderId="2" xfId="0" applyNumberFormat="1" applyFont="1" applyFill="1" applyBorder="1"/>
    <xf numFmtId="44" fontId="0" fillId="6" borderId="2" xfId="1" applyFont="1" applyFill="1" applyBorder="1"/>
    <xf numFmtId="9" fontId="0" fillId="6" borderId="2" xfId="2" applyFont="1" applyFill="1" applyBorder="1"/>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2</xdr:col>
      <xdr:colOff>6229350</xdr:colOff>
      <xdr:row>7</xdr:row>
      <xdr:rowOff>66675</xdr:rowOff>
    </xdr:from>
    <xdr:to>
      <xdr:col>5</xdr:col>
      <xdr:colOff>731266</xdr:colOff>
      <xdr:row>21</xdr:row>
      <xdr:rowOff>219075</xdr:rowOff>
    </xdr:to>
    <xdr:pic>
      <xdr:nvPicPr>
        <xdr:cNvPr id="2" name="Grafik 1">
          <a:extLst>
            <a:ext uri="{FF2B5EF4-FFF2-40B4-BE49-F238E27FC236}">
              <a16:creationId xmlns:a16="http://schemas.microsoft.com/office/drawing/2014/main" id="{6EBEF751-7BF5-4A6D-8ACF-331C9DDACDFA}"/>
            </a:ext>
          </a:extLst>
        </xdr:cNvPr>
        <xdr:cNvPicPr>
          <a:picLocks noChangeAspect="1"/>
        </xdr:cNvPicPr>
      </xdr:nvPicPr>
      <xdr:blipFill>
        <a:blip xmlns:r="http://schemas.openxmlformats.org/officeDocument/2006/relationships" r:embed="rId1"/>
        <a:stretch>
          <a:fillRect/>
        </a:stretch>
      </xdr:blipFill>
      <xdr:spPr>
        <a:xfrm>
          <a:off x="12773025" y="2009775"/>
          <a:ext cx="3931666" cy="281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89575</xdr:rowOff>
    </xdr:from>
    <xdr:to>
      <xdr:col>7</xdr:col>
      <xdr:colOff>409575</xdr:colOff>
      <xdr:row>18</xdr:row>
      <xdr:rowOff>9524</xdr:rowOff>
    </xdr:to>
    <xdr:pic>
      <xdr:nvPicPr>
        <xdr:cNvPr id="2" name="Grafik 1" descr="CO2-Preis">
          <a:extLst>
            <a:ext uri="{FF2B5EF4-FFF2-40B4-BE49-F238E27FC236}">
              <a16:creationId xmlns:a16="http://schemas.microsoft.com/office/drawing/2014/main" id="{316508CE-B87D-42F0-B0D3-ADBC403E6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68025" y="4899700"/>
          <a:ext cx="4810125" cy="2967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19</xdr:row>
      <xdr:rowOff>47624</xdr:rowOff>
    </xdr:from>
    <xdr:to>
      <xdr:col>8</xdr:col>
      <xdr:colOff>285750</xdr:colOff>
      <xdr:row>34</xdr:row>
      <xdr:rowOff>73877</xdr:rowOff>
    </xdr:to>
    <xdr:pic>
      <xdr:nvPicPr>
        <xdr:cNvPr id="3" name="Grafik 2" descr="Der nationale CO2-Preis im Detail - Abgabe zur Erreichung der Klimaziele.">
          <a:extLst>
            <a:ext uri="{FF2B5EF4-FFF2-40B4-BE49-F238E27FC236}">
              <a16:creationId xmlns:a16="http://schemas.microsoft.com/office/drawing/2014/main" id="{F4D6165E-84A4-4FD3-A17D-D579F76C7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3667124"/>
          <a:ext cx="5181600" cy="2883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85726</xdr:colOff>
      <xdr:row>2</xdr:row>
      <xdr:rowOff>36932</xdr:rowOff>
    </xdr:from>
    <xdr:to>
      <xdr:col>19</xdr:col>
      <xdr:colOff>66676</xdr:colOff>
      <xdr:row>25</xdr:row>
      <xdr:rowOff>161924</xdr:rowOff>
    </xdr:to>
    <xdr:pic>
      <xdr:nvPicPr>
        <xdr:cNvPr id="4" name="Grafik 3" descr="CO₂-Preis Europa » Bepreisung pro Tonne im Ländervergleich">
          <a:extLst>
            <a:ext uri="{FF2B5EF4-FFF2-40B4-BE49-F238E27FC236}">
              <a16:creationId xmlns:a16="http://schemas.microsoft.com/office/drawing/2014/main" id="{AC042393-45C3-40C2-931F-7950D2AC9F6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649" r="1776" b="1997"/>
        <a:stretch/>
      </xdr:blipFill>
      <xdr:spPr bwMode="auto">
        <a:xfrm>
          <a:off x="6943726" y="417932"/>
          <a:ext cx="7600950" cy="4506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073B-4153-4450-A470-52B4DD32F52A}">
  <dimension ref="A2:L21"/>
  <sheetViews>
    <sheetView tabSelected="1" workbookViewId="0">
      <selection activeCell="G7" sqref="G7"/>
    </sheetView>
  </sheetViews>
  <sheetFormatPr baseColWidth="10" defaultRowHeight="15" x14ac:dyDescent="0.25"/>
  <cols>
    <col min="2" max="2" width="17.140625" customWidth="1"/>
    <col min="3" max="3" width="19" customWidth="1"/>
    <col min="4" max="4" width="57.140625" customWidth="1"/>
    <col min="5" max="5" width="23.28515625" customWidth="1"/>
    <col min="6" max="6" width="7.5703125" style="22" customWidth="1"/>
    <col min="7" max="7" width="22.140625" customWidth="1"/>
    <col min="9" max="9" width="27.140625" customWidth="1"/>
  </cols>
  <sheetData>
    <row r="2" spans="1:12" x14ac:dyDescent="0.25">
      <c r="D2" s="22"/>
      <c r="E2" s="27"/>
      <c r="F2" s="27"/>
      <c r="I2" s="23" t="s">
        <v>29</v>
      </c>
    </row>
    <row r="3" spans="1:12" ht="15.75" thickBot="1" x14ac:dyDescent="0.3">
      <c r="D3" s="28"/>
      <c r="E3" s="22"/>
      <c r="I3" s="25" t="s">
        <v>30</v>
      </c>
    </row>
    <row r="4" spans="1:12" ht="15.75" thickBot="1" x14ac:dyDescent="0.3">
      <c r="D4" s="12"/>
      <c r="E4" s="1" t="s">
        <v>32</v>
      </c>
      <c r="F4" s="34"/>
      <c r="G4" s="2" t="s">
        <v>0</v>
      </c>
    </row>
    <row r="5" spans="1:12" x14ac:dyDescent="0.25">
      <c r="D5" s="24" t="s">
        <v>31</v>
      </c>
      <c r="E5" s="10">
        <v>10000</v>
      </c>
      <c r="F5" s="27"/>
      <c r="G5" s="10">
        <v>29000</v>
      </c>
      <c r="H5" s="22"/>
    </row>
    <row r="6" spans="1:12" ht="30" x14ac:dyDescent="0.25">
      <c r="D6" s="11" t="s">
        <v>1</v>
      </c>
      <c r="E6" s="17">
        <v>0</v>
      </c>
      <c r="F6" s="29"/>
      <c r="G6" s="17">
        <v>0.5</v>
      </c>
    </row>
    <row r="7" spans="1:12" ht="15.75" x14ac:dyDescent="0.25">
      <c r="D7" s="36" t="s">
        <v>4</v>
      </c>
      <c r="E7" s="38">
        <f>E5</f>
        <v>10000</v>
      </c>
      <c r="F7" s="38"/>
      <c r="G7" s="38">
        <f>G5*(1-G6)</f>
        <v>14500</v>
      </c>
    </row>
    <row r="8" spans="1:12" x14ac:dyDescent="0.25">
      <c r="D8" s="12"/>
      <c r="E8" s="6"/>
      <c r="F8" s="35"/>
      <c r="G8" s="7"/>
    </row>
    <row r="9" spans="1:12" x14ac:dyDescent="0.25">
      <c r="D9" s="12" t="s">
        <v>3</v>
      </c>
      <c r="E9" s="9">
        <v>17000</v>
      </c>
      <c r="F9" s="31"/>
      <c r="G9" s="9">
        <f>E9</f>
        <v>17000</v>
      </c>
      <c r="I9" s="22"/>
    </row>
    <row r="10" spans="1:12" x14ac:dyDescent="0.25">
      <c r="D10" s="12" t="s">
        <v>2</v>
      </c>
      <c r="E10">
        <v>0.99</v>
      </c>
      <c r="G10" s="26">
        <v>3.5</v>
      </c>
      <c r="I10" t="s">
        <v>43</v>
      </c>
    </row>
    <row r="11" spans="1:12" x14ac:dyDescent="0.25">
      <c r="D11" s="28" t="s">
        <v>33</v>
      </c>
      <c r="E11" s="33">
        <v>9</v>
      </c>
      <c r="F11" s="32"/>
      <c r="G11" s="33">
        <v>20</v>
      </c>
      <c r="I11" t="s">
        <v>37</v>
      </c>
    </row>
    <row r="12" spans="1:12" x14ac:dyDescent="0.25">
      <c r="D12" s="12" t="s">
        <v>34</v>
      </c>
      <c r="E12" s="10">
        <v>130</v>
      </c>
      <c r="F12" s="27"/>
      <c r="G12" s="10">
        <v>0</v>
      </c>
      <c r="I12" t="s">
        <v>36</v>
      </c>
    </row>
    <row r="13" spans="1:12" ht="15.75" x14ac:dyDescent="0.25">
      <c r="D13" s="37" t="s">
        <v>35</v>
      </c>
      <c r="E13" s="38">
        <f>(((E9*E11)/100)/E10)+E12</f>
        <v>1675.4545454545455</v>
      </c>
      <c r="F13" s="38"/>
      <c r="G13" s="39">
        <f>(((G9*G11)/100)/G10)+G12</f>
        <v>971.42857142857144</v>
      </c>
    </row>
    <row r="14" spans="1:12" ht="6.75" customHeight="1" x14ac:dyDescent="0.25">
      <c r="A14" s="21"/>
      <c r="B14" s="21"/>
      <c r="C14" s="21"/>
      <c r="D14" s="21"/>
      <c r="E14" s="21"/>
      <c r="F14" s="21"/>
      <c r="G14" s="21"/>
      <c r="H14" s="21"/>
      <c r="I14" s="21"/>
      <c r="J14" s="21"/>
      <c r="K14" s="21"/>
      <c r="L14" s="21"/>
    </row>
    <row r="15" spans="1:12" ht="18.75" x14ac:dyDescent="0.3">
      <c r="C15" s="40" t="s">
        <v>38</v>
      </c>
      <c r="F15"/>
    </row>
    <row r="16" spans="1:12" x14ac:dyDescent="0.25">
      <c r="C16" t="s">
        <v>39</v>
      </c>
      <c r="E16" s="4">
        <f>G7-E7</f>
        <v>4500</v>
      </c>
      <c r="F16" t="s">
        <v>40</v>
      </c>
    </row>
    <row r="17" spans="3:6" x14ac:dyDescent="0.25">
      <c r="F17"/>
    </row>
    <row r="18" spans="3:6" x14ac:dyDescent="0.25">
      <c r="C18" t="s">
        <v>41</v>
      </c>
      <c r="E18" s="46">
        <f>E13-G13</f>
        <v>704.02597402597405</v>
      </c>
      <c r="F18"/>
    </row>
    <row r="19" spans="3:6" x14ac:dyDescent="0.25">
      <c r="C19" t="s">
        <v>42</v>
      </c>
      <c r="E19" s="47">
        <f>1-(G13/E13)</f>
        <v>0.42019998449732576</v>
      </c>
      <c r="F19"/>
    </row>
    <row r="20" spans="3:6" x14ac:dyDescent="0.25">
      <c r="F20"/>
    </row>
    <row r="21" spans="3:6" ht="18.75" x14ac:dyDescent="0.3">
      <c r="C21" s="45" t="s">
        <v>38</v>
      </c>
      <c r="E21" s="45">
        <f>E16/E18</f>
        <v>6.3918096292197006</v>
      </c>
      <c r="F21" s="45" t="s">
        <v>44</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5A36-49A6-4F06-AA38-EFCD8DDA13A7}">
  <sheetPr>
    <tabColor theme="9"/>
  </sheetPr>
  <dimension ref="B2:G41"/>
  <sheetViews>
    <sheetView workbookViewId="0">
      <selection activeCell="F37" sqref="F37"/>
    </sheetView>
  </sheetViews>
  <sheetFormatPr baseColWidth="10" defaultRowHeight="15" x14ac:dyDescent="0.25"/>
  <cols>
    <col min="2" max="2" width="86.7109375" customWidth="1"/>
    <col min="3" max="3" width="111" customWidth="1"/>
    <col min="4" max="4" width="19" customWidth="1"/>
  </cols>
  <sheetData>
    <row r="2" spans="2:2" ht="15.75" x14ac:dyDescent="0.25">
      <c r="B2" s="13" t="s">
        <v>6</v>
      </c>
    </row>
    <row r="3" spans="2:2" ht="60" x14ac:dyDescent="0.25">
      <c r="B3" s="14" t="s">
        <v>8</v>
      </c>
    </row>
    <row r="4" spans="2:2" x14ac:dyDescent="0.25">
      <c r="B4" s="14"/>
    </row>
    <row r="5" spans="2:2" ht="15.75" x14ac:dyDescent="0.25">
      <c r="B5" s="8" t="s">
        <v>5</v>
      </c>
    </row>
    <row r="6" spans="2:2" ht="15.75" x14ac:dyDescent="0.25">
      <c r="B6" s="8" t="s">
        <v>10</v>
      </c>
    </row>
    <row r="7" spans="2:2" ht="15.75" x14ac:dyDescent="0.25">
      <c r="B7" s="8" t="s">
        <v>22</v>
      </c>
    </row>
    <row r="9" spans="2:2" x14ac:dyDescent="0.25">
      <c r="B9" s="15" t="s">
        <v>18</v>
      </c>
    </row>
    <row r="10" spans="2:2" x14ac:dyDescent="0.25">
      <c r="B10" t="s">
        <v>19</v>
      </c>
    </row>
    <row r="11" spans="2:2" x14ac:dyDescent="0.25">
      <c r="B11" t="s">
        <v>20</v>
      </c>
    </row>
    <row r="12" spans="2:2" x14ac:dyDescent="0.25">
      <c r="B12" t="s">
        <v>21</v>
      </c>
    </row>
    <row r="22" spans="2:4" ht="18.75" x14ac:dyDescent="0.3">
      <c r="B22" s="20" t="s">
        <v>17</v>
      </c>
    </row>
    <row r="23" spans="2:4" x14ac:dyDescent="0.25">
      <c r="B23" t="s">
        <v>16</v>
      </c>
    </row>
    <row r="24" spans="2:4" x14ac:dyDescent="0.25">
      <c r="B24" t="s">
        <v>28</v>
      </c>
    </row>
    <row r="27" spans="2:4" x14ac:dyDescent="0.25">
      <c r="B27" s="14"/>
      <c r="C27" s="19"/>
      <c r="D27" s="19"/>
    </row>
    <row r="28" spans="2:4" x14ac:dyDescent="0.25">
      <c r="B28" s="5" t="s">
        <v>23</v>
      </c>
      <c r="C28" t="s">
        <v>27</v>
      </c>
      <c r="D28" s="3">
        <v>0.17</v>
      </c>
    </row>
    <row r="29" spans="2:4" x14ac:dyDescent="0.25">
      <c r="B29" t="s">
        <v>14</v>
      </c>
    </row>
    <row r="30" spans="2:4" x14ac:dyDescent="0.25">
      <c r="B30" t="s">
        <v>15</v>
      </c>
      <c r="C30" s="17">
        <v>0.65</v>
      </c>
    </row>
    <row r="31" spans="2:4" x14ac:dyDescent="0.25">
      <c r="B31" t="s">
        <v>24</v>
      </c>
      <c r="C31" s="3">
        <f>D28/(1-C30)</f>
        <v>0.48571428571428577</v>
      </c>
    </row>
    <row r="32" spans="2:4" x14ac:dyDescent="0.25">
      <c r="B32" t="s">
        <v>25</v>
      </c>
      <c r="C32" s="3">
        <v>0.05</v>
      </c>
    </row>
    <row r="33" spans="2:7" ht="18.75" x14ac:dyDescent="0.3">
      <c r="B33" s="40" t="s">
        <v>26</v>
      </c>
      <c r="C33" s="41">
        <f>C32+C31</f>
        <v>0.53571428571428581</v>
      </c>
    </row>
    <row r="34" spans="2:7" x14ac:dyDescent="0.25">
      <c r="B34" s="22"/>
      <c r="C34" s="22"/>
      <c r="D34" s="22"/>
      <c r="E34" s="22"/>
      <c r="F34" s="22"/>
      <c r="G34" s="22"/>
    </row>
    <row r="35" spans="2:7" x14ac:dyDescent="0.25">
      <c r="B35" s="42"/>
      <c r="C35" s="22"/>
      <c r="D35" s="22"/>
      <c r="E35" s="22"/>
      <c r="F35" s="22"/>
      <c r="G35" s="22"/>
    </row>
    <row r="36" spans="2:7" x14ac:dyDescent="0.25">
      <c r="B36" s="28"/>
      <c r="C36" s="43"/>
      <c r="D36" s="22"/>
      <c r="E36" s="22"/>
      <c r="F36" s="22"/>
      <c r="G36" s="22"/>
    </row>
    <row r="37" spans="2:7" x14ac:dyDescent="0.25">
      <c r="B37" s="28"/>
      <c r="C37" s="43"/>
      <c r="D37" s="43"/>
      <c r="E37" s="22"/>
      <c r="F37" s="22"/>
      <c r="G37" s="22"/>
    </row>
    <row r="38" spans="2:7" x14ac:dyDescent="0.25">
      <c r="B38" s="28"/>
      <c r="C38" s="43"/>
      <c r="D38" s="43"/>
      <c r="E38" s="22"/>
      <c r="F38" s="22"/>
      <c r="G38" s="22"/>
    </row>
    <row r="39" spans="2:7" x14ac:dyDescent="0.25">
      <c r="B39" s="28"/>
      <c r="C39" s="43"/>
      <c r="D39" s="43"/>
      <c r="E39" s="22"/>
      <c r="F39" s="22"/>
      <c r="G39" s="22"/>
    </row>
    <row r="40" spans="2:7" x14ac:dyDescent="0.25">
      <c r="B40" s="44"/>
      <c r="C40" s="30"/>
      <c r="D40" s="30"/>
      <c r="E40" s="22"/>
      <c r="F40" s="22"/>
      <c r="G40" s="22"/>
    </row>
    <row r="41" spans="2:7" x14ac:dyDescent="0.25">
      <c r="E41" s="22"/>
      <c r="F41" s="22"/>
      <c r="G41" s="22"/>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8B52-7925-4E28-AE9B-687235EF89DA}">
  <sheetPr>
    <tabColor theme="2" tint="-0.249977111117893"/>
  </sheetPr>
  <dimension ref="B4:B10"/>
  <sheetViews>
    <sheetView workbookViewId="0">
      <selection activeCell="B5" sqref="B5"/>
    </sheetView>
  </sheetViews>
  <sheetFormatPr baseColWidth="10" defaultRowHeight="15" x14ac:dyDescent="0.25"/>
  <cols>
    <col min="2" max="2" width="111.28515625" customWidth="1"/>
  </cols>
  <sheetData>
    <row r="4" spans="2:2" ht="15.75" x14ac:dyDescent="0.25">
      <c r="B4" s="13" t="s">
        <v>13</v>
      </c>
    </row>
    <row r="5" spans="2:2" ht="99.75" x14ac:dyDescent="0.25">
      <c r="B5" s="18" t="s">
        <v>9</v>
      </c>
    </row>
    <row r="6" spans="2:2" ht="88.5" x14ac:dyDescent="0.25">
      <c r="B6" s="16" t="s">
        <v>11</v>
      </c>
    </row>
    <row r="7" spans="2:2" ht="30" x14ac:dyDescent="0.25">
      <c r="B7" s="18" t="s">
        <v>12</v>
      </c>
    </row>
    <row r="10" spans="2:2" x14ac:dyDescent="0.25">
      <c r="B10" s="1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5C68-264D-4F89-964D-55B86903B6AC}">
  <sheetPr>
    <tabColor theme="4"/>
  </sheetPr>
  <dimension ref="B2:B33"/>
  <sheetViews>
    <sheetView workbookViewId="0">
      <selection activeCell="B20" sqref="B20"/>
    </sheetView>
  </sheetViews>
  <sheetFormatPr baseColWidth="10" defaultRowHeight="15" x14ac:dyDescent="0.25"/>
  <sheetData>
    <row r="2" spans="2:2" x14ac:dyDescent="0.25">
      <c r="B2" s="15"/>
    </row>
    <row r="20" spans="2:2" x14ac:dyDescent="0.25">
      <c r="B20" s="15"/>
    </row>
    <row r="33" spans="2:2" x14ac:dyDescent="0.25">
      <c r="B33" s="15" t="s">
        <v>7</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Berechnung</vt:lpstr>
      <vt:lpstr>Infos _ Grüne Brennstoffe</vt:lpstr>
      <vt:lpstr>Infos AZ Wärmepumpen</vt:lpstr>
      <vt:lpstr>Infos _ CO2-Preis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Többen, Hannes - Gemeinde Ritterhude</dc:creator>
  <cp:lastModifiedBy>Többen, Hannes - Gemeinde Ritterhude</cp:lastModifiedBy>
  <dcterms:created xsi:type="dcterms:W3CDTF">2025-02-24T08:51:30Z</dcterms:created>
  <dcterms:modified xsi:type="dcterms:W3CDTF">2026-02-05T12:07:07Z</dcterms:modified>
</cp:coreProperties>
</file>